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as/Downloads/"/>
    </mc:Choice>
  </mc:AlternateContent>
  <xr:revisionPtr revIDLastSave="0" documentId="8_{D88AAB13-64D8-7940-8701-D1C48437C8BF}" xr6:coauthVersionLast="47" xr6:coauthVersionMax="47" xr10:uidLastSave="{00000000-0000-0000-0000-000000000000}"/>
  <workbookProtection workbookAlgorithmName="SHA-512" workbookHashValue="Epk/NnOy4+eRBFeTq1aBtLoQjTKRsthQEW6UUqgnome2QzDXq8utJHdP4ByZXuvfd9vrg/V+yfDRGhdIu+GZnw==" workbookSaltValue="UqNy2d9oecKnmg+nU91NwQ==" workbookSpinCount="100000" lockStructure="1"/>
  <bookViews>
    <workbookView xWindow="0" yWindow="500" windowWidth="28800" windowHeight="15720" xr2:uid="{3F50A31E-5FB8-2944-BF3F-D490E029E26A}"/>
  </bookViews>
  <sheets>
    <sheet name="Calculator" sheetId="1" r:id="rId1"/>
    <sheet name="Sheet1" sheetId="3" state="hidden" r:id="rId2"/>
    <sheet name="Schedule" sheetId="2" state="hidden" r:id="rId3"/>
  </sheets>
  <definedNames>
    <definedName name="_xlnm._FilterDatabase" localSheetId="2" hidden="1">Schedule!$B$1:$C$37</definedName>
    <definedName name="myyears">INDEX(Schedule!$B$2:$B$37,MATCH(Calculator!$C$82,Schedule!$B$2:$B$37,0)):INDEX(Schedule!$B$2:$B$37,MATCH(Calculator!$C$83,Schedule!XFB1048517:XFB1048552,0))</definedName>
    <definedName name="Portfolio">Calculator!$F$82:INDEX(Calculator!$F$82:$F$142,COUNT(Calculator!$F$82:$F$142))</definedName>
    <definedName name="Portfolio2">Calculator!$F$83:INDEX(Calculator!$F$82:$F$142,COUNT(Calculator!$F$82:$F$142))</definedName>
    <definedName name="Years2">Calculator!$E$82:INDEX(Calculator!$E$82,Calculator!$E$82:$E$142,COUNT(Calculator!$F$82:$F$142))</definedName>
    <definedName name="Years3">Calculator!$E$82:INDEX(Calculator!$E$82:$E$142,COUNT(Calculator!$F$82:$F$142))</definedName>
    <definedName name="Years4">Calculator!$E$82:INDEX(Calculator!$E$82:$E$142,(-1+COUNT(Calculator!$F$82:$F$142)))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3" i="1" l="1"/>
  <c r="C82" i="1"/>
  <c r="E82" i="1" s="1" a="1"/>
  <c r="C11" i="1"/>
  <c r="C13" i="1" s="1"/>
  <c r="C9" i="1"/>
  <c r="E82" i="1" l="1"/>
  <c r="F112" i="1"/>
  <c r="F113" i="1"/>
  <c r="F118" i="1"/>
  <c r="F126" i="1"/>
  <c r="F134" i="1"/>
  <c r="F142" i="1"/>
  <c r="F119" i="1"/>
  <c r="F127" i="1"/>
  <c r="F135" i="1"/>
  <c r="F120" i="1"/>
  <c r="F128" i="1"/>
  <c r="F136" i="1"/>
  <c r="F121" i="1"/>
  <c r="F129" i="1"/>
  <c r="F137" i="1"/>
  <c r="F122" i="1"/>
  <c r="F130" i="1"/>
  <c r="F138" i="1"/>
  <c r="F123" i="1"/>
  <c r="F131" i="1"/>
  <c r="F139" i="1"/>
  <c r="F124" i="1"/>
  <c r="F132" i="1"/>
  <c r="F125" i="1"/>
  <c r="F133" i="1"/>
  <c r="F141" i="1"/>
  <c r="F140" i="1"/>
  <c r="C61" i="2"/>
  <c r="C62" i="2"/>
  <c r="C48" i="2"/>
  <c r="C56" i="2"/>
  <c r="C51" i="2"/>
  <c r="C52" i="2"/>
  <c r="C53" i="2"/>
  <c r="C54" i="2"/>
  <c r="C49" i="2"/>
  <c r="C57" i="2"/>
  <c r="C50" i="2"/>
  <c r="C58" i="2"/>
  <c r="C59" i="2"/>
  <c r="C60" i="2"/>
  <c r="C55" i="2"/>
  <c r="C38" i="2"/>
  <c r="C46" i="2"/>
  <c r="C39" i="2"/>
  <c r="C47" i="2"/>
  <c r="C40" i="2"/>
  <c r="C41" i="2"/>
  <c r="C42" i="2"/>
  <c r="C43" i="2"/>
  <c r="C44" i="2"/>
  <c r="C45" i="2"/>
  <c r="C72" i="1"/>
  <c r="C74" i="1"/>
  <c r="C77" i="1"/>
  <c r="C79" i="1"/>
  <c r="C73" i="1"/>
  <c r="C75" i="1"/>
  <c r="C76" i="1"/>
  <c r="C78" i="1"/>
  <c r="C30" i="2"/>
  <c r="C58" i="1"/>
  <c r="C59" i="1"/>
  <c r="C67" i="1"/>
  <c r="C60" i="1"/>
  <c r="C68" i="1"/>
  <c r="C61" i="1"/>
  <c r="C69" i="1"/>
  <c r="C62" i="1"/>
  <c r="C70" i="1"/>
  <c r="C63" i="1"/>
  <c r="C71" i="1"/>
  <c r="C65" i="1"/>
  <c r="C66" i="1"/>
  <c r="C64" i="1"/>
  <c r="C14" i="1"/>
  <c r="C2" i="2"/>
  <c r="C57" i="1"/>
  <c r="C52" i="1"/>
  <c r="C49" i="1"/>
  <c r="C50" i="1"/>
  <c r="C42" i="1"/>
  <c r="C34" i="1"/>
  <c r="C26" i="1"/>
  <c r="C25" i="1"/>
  <c r="C41" i="1"/>
  <c r="C33" i="1"/>
  <c r="C56" i="1"/>
  <c r="C48" i="1"/>
  <c r="C40" i="1"/>
  <c r="C32" i="1"/>
  <c r="C24" i="1"/>
  <c r="C55" i="1"/>
  <c r="C47" i="1"/>
  <c r="C39" i="1"/>
  <c r="C31" i="1"/>
  <c r="C23" i="1"/>
  <c r="C54" i="1"/>
  <c r="C46" i="1"/>
  <c r="C38" i="1"/>
  <c r="C30" i="1"/>
  <c r="C22" i="1"/>
  <c r="C53" i="1"/>
  <c r="C45" i="1"/>
  <c r="C37" i="1"/>
  <c r="C29" i="1"/>
  <c r="C21" i="1"/>
  <c r="C44" i="1"/>
  <c r="C36" i="1"/>
  <c r="C28" i="1"/>
  <c r="C20" i="1"/>
  <c r="C51" i="1"/>
  <c r="C43" i="1"/>
  <c r="C35" i="1"/>
  <c r="C27" i="1"/>
  <c r="C19" i="1"/>
  <c r="C37" i="2"/>
  <c r="C36" i="2"/>
  <c r="C35" i="2"/>
  <c r="C34" i="2"/>
  <c r="C32" i="2"/>
  <c r="C33" i="2"/>
  <c r="C31" i="2"/>
  <c r="C9" i="2"/>
  <c r="C17" i="2"/>
  <c r="C25" i="2"/>
  <c r="C10" i="2"/>
  <c r="C18" i="2"/>
  <c r="C26" i="2"/>
  <c r="C11" i="2"/>
  <c r="C19" i="2"/>
  <c r="C27" i="2"/>
  <c r="C12" i="2"/>
  <c r="C20" i="2"/>
  <c r="C28" i="2"/>
  <c r="C13" i="2"/>
  <c r="C21" i="2"/>
  <c r="C29" i="2"/>
  <c r="C14" i="2"/>
  <c r="C22" i="2"/>
  <c r="C15" i="2"/>
  <c r="C23" i="2"/>
  <c r="C16" i="2"/>
  <c r="C24" i="2"/>
  <c r="C3" i="2"/>
  <c r="C4" i="2"/>
  <c r="C5" i="2"/>
  <c r="C7" i="2"/>
  <c r="C8" i="2"/>
  <c r="C6" i="2"/>
  <c r="F114" i="1" l="1"/>
  <c r="F115" i="1"/>
  <c r="F116" i="1"/>
  <c r="F117" i="1"/>
  <c r="F98" i="1"/>
  <c r="F106" i="1"/>
  <c r="F101" i="1"/>
  <c r="F102" i="1"/>
  <c r="F103" i="1"/>
  <c r="F111" i="1"/>
  <c r="F105" i="1"/>
  <c r="F99" i="1"/>
  <c r="F107" i="1"/>
  <c r="F100" i="1"/>
  <c r="F108" i="1"/>
  <c r="F109" i="1"/>
  <c r="F110" i="1"/>
  <c r="F104" i="1"/>
  <c r="F92" i="1"/>
  <c r="F93" i="1"/>
  <c r="F94" i="1"/>
  <c r="F91" i="1"/>
  <c r="F95" i="1"/>
  <c r="F96" i="1"/>
  <c r="F97" i="1"/>
  <c r="F89" i="1"/>
  <c r="F88" i="1"/>
  <c r="F90" i="1"/>
  <c r="F83" i="1"/>
  <c r="F84" i="1"/>
  <c r="F85" i="1"/>
  <c r="F86" i="1"/>
  <c r="F87" i="1"/>
  <c r="F8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<sst xmlns="http://schemas.openxmlformats.org/spreadsheetml/2006/main" count="21" uniqueCount="17">
  <si>
    <t>Payment is due (0 means at the end of the period
1 means at the beginning of the period)</t>
  </si>
  <si>
    <t>Interest Rate (Annual)</t>
  </si>
  <si>
    <t>Number of Periods</t>
  </si>
  <si>
    <t>Interest per Period</t>
  </si>
  <si>
    <t>Additional Deposit Frequency per Year</t>
  </si>
  <si>
    <t>Current Portfolio</t>
  </si>
  <si>
    <t>Finbee</t>
  </si>
  <si>
    <t>Compound Interest Calculator</t>
  </si>
  <si>
    <t>Portfolio Size at the End of the Period</t>
  </si>
  <si>
    <t>Total amount deposited</t>
  </si>
  <si>
    <t>Years</t>
  </si>
  <si>
    <t>Portfolio size</t>
  </si>
  <si>
    <t>From</t>
  </si>
  <si>
    <t>To</t>
  </si>
  <si>
    <t>Schedule!C2:Schedule!C30</t>
  </si>
  <si>
    <t>How many years are you going to invest?</t>
  </si>
  <si>
    <t>How much are you going to deposit every month?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</si>
</sst>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#,##0.00;[Red]\-&quot;€&quot;#,##0.00"/>
    <numFmt numFmtId="164" formatCode="&quot;€&quot;#,##0.00"/>
    <numFmt numFmtId="165" formatCode=";;;"/>
  </numFmts>
  <fonts count="8" x14ac:knownFonts="1"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1F3F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7BAD1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rgb="FFF1F3FE"/>
      </right>
      <top style="thin">
        <color indexed="64"/>
      </top>
      <bottom style="thin">
        <color rgb="FFF1F3FE"/>
      </bottom>
      <diagonal/>
    </border>
    <border>
      <left style="thin">
        <color rgb="FFF1F3FE"/>
      </left>
      <right style="thin">
        <color indexed="64"/>
      </right>
      <top style="thin">
        <color indexed="64"/>
      </top>
      <bottom style="thin">
        <color rgb="FFF1F3FE"/>
      </bottom>
      <diagonal/>
    </border>
    <border>
      <left style="thin">
        <color indexed="64"/>
      </left>
      <right style="thin">
        <color rgb="FFF1F3FE"/>
      </right>
      <top style="thin">
        <color rgb="FFF1F3FE"/>
      </top>
      <bottom style="thin">
        <color rgb="FFF1F3FE"/>
      </bottom>
      <diagonal/>
    </border>
    <border>
      <left style="thin">
        <color rgb="FFF1F3FE"/>
      </left>
      <right style="thin">
        <color indexed="64"/>
      </right>
      <top style="thin">
        <color rgb="FFF1F3FE"/>
      </top>
      <bottom style="thin">
        <color rgb="FFF1F3FE"/>
      </bottom>
      <diagonal/>
    </border>
    <border>
      <left style="thin">
        <color indexed="64"/>
      </left>
      <right style="thin">
        <color rgb="FFF1F3FE"/>
      </right>
      <top style="thin">
        <color rgb="FFF1F3FE"/>
      </top>
      <bottom style="thin">
        <color indexed="64"/>
      </bottom>
      <diagonal/>
    </border>
    <border>
      <left style="thin">
        <color rgb="FFF1F3FE"/>
      </left>
      <right style="thin">
        <color indexed="64"/>
      </right>
      <top style="thin">
        <color rgb="FFF1F3FE"/>
      </top>
      <bottom style="thin">
        <color indexed="64"/>
      </bottom>
      <diagonal/>
    </border>
    <border>
      <left style="thin">
        <color indexed="64"/>
      </left>
      <right style="thin">
        <color rgb="FFF1F3FE"/>
      </right>
      <top style="thin">
        <color rgb="FFF1F3FE"/>
      </top>
      <bottom/>
      <diagonal/>
    </border>
    <border>
      <left style="thin">
        <color rgb="FFF1F3FE"/>
      </left>
      <right style="thin">
        <color indexed="64"/>
      </right>
      <top style="thin">
        <color rgb="FFF1F3FE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33">
    <xf numFmtId="0" fontId="0" fillId="0" borderId="0" xfId="0"/>
    <xf numFmtId="164" fontId="6" fillId="6" borderId="3" xfId="1" applyNumberFormat="1" applyFont="1" applyFill="1" applyBorder="1" applyProtection="1">
      <protection locked="0"/>
    </xf>
    <xf numFmtId="9" fontId="6" fillId="6" borderId="5" xfId="1" applyNumberFormat="1" applyFont="1" applyFill="1" applyBorder="1" applyProtection="1">
      <protection locked="0"/>
    </xf>
    <xf numFmtId="0" fontId="6" fillId="6" borderId="5" xfId="1" applyNumberFormat="1" applyFont="1" applyFill="1" applyBorder="1" applyProtection="1">
      <protection locked="0"/>
    </xf>
    <xf numFmtId="164" fontId="6" fillId="6" borderId="5" xfId="1" applyNumberFormat="1" applyFont="1" applyFill="1" applyBorder="1" applyProtection="1">
      <protection locked="0"/>
    </xf>
    <xf numFmtId="10" fontId="6" fillId="6" borderId="5" xfId="1" applyNumberFormat="1" applyFont="1" applyFill="1" applyBorder="1" applyProtection="1">
      <protection locked="0"/>
    </xf>
    <xf numFmtId="0" fontId="6" fillId="6" borderId="5" xfId="1" applyFont="1" applyFill="1" applyBorder="1" applyProtection="1">
      <protection locked="0"/>
    </xf>
    <xf numFmtId="164" fontId="5" fillId="6" borderId="9" xfId="1" applyNumberFormat="1" applyFont="1" applyFill="1" applyBorder="1" applyProtection="1"/>
    <xf numFmtId="164" fontId="3" fillId="6" borderId="7" xfId="2" applyNumberFormat="1" applyFont="1" applyFill="1" applyBorder="1" applyProtection="1"/>
    <xf numFmtId="0" fontId="3" fillId="6" borderId="10" xfId="0" applyFont="1" applyFill="1" applyBorder="1"/>
    <xf numFmtId="0" fontId="0" fillId="4" borderId="10" xfId="0" applyFill="1" applyBorder="1"/>
    <xf numFmtId="8" fontId="0" fillId="4" borderId="10" xfId="0" applyNumberFormat="1" applyFill="1" applyBorder="1"/>
    <xf numFmtId="0" fontId="0" fillId="4" borderId="10" xfId="0" applyNumberFormat="1" applyFill="1" applyBorder="1"/>
    <xf numFmtId="0" fontId="0" fillId="4" borderId="0" xfId="0" applyFill="1" applyProtection="1"/>
    <xf numFmtId="0" fontId="0" fillId="0" borderId="0" xfId="0" applyProtection="1"/>
    <xf numFmtId="0" fontId="7" fillId="5" borderId="0" xfId="0" applyFon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/>
    </xf>
    <xf numFmtId="0" fontId="4" fillId="5" borderId="0" xfId="0" applyFont="1" applyFill="1" applyBorder="1" applyAlignment="1" applyProtection="1">
      <alignment horizontal="center" vertical="top"/>
    </xf>
    <xf numFmtId="0" fontId="0" fillId="0" borderId="0" xfId="0" applyAlignment="1" applyProtection="1">
      <alignment horizontal="center"/>
    </xf>
    <xf numFmtId="0" fontId="3" fillId="4" borderId="0" xfId="0" applyFont="1" applyFill="1" applyProtection="1"/>
    <xf numFmtId="0" fontId="3" fillId="4" borderId="0" xfId="0" applyFont="1" applyFill="1" applyBorder="1" applyAlignment="1" applyProtection="1">
      <alignment horizontal="center"/>
    </xf>
    <xf numFmtId="0" fontId="3" fillId="6" borderId="2" xfId="0" applyFont="1" applyFill="1" applyBorder="1" applyProtection="1"/>
    <xf numFmtId="0" fontId="3" fillId="6" borderId="4" xfId="0" applyFont="1" applyFill="1" applyBorder="1" applyProtection="1"/>
    <xf numFmtId="0" fontId="5" fillId="6" borderId="5" xfId="1" applyFont="1" applyFill="1" applyBorder="1" applyProtection="1"/>
    <xf numFmtId="0" fontId="3" fillId="6" borderId="4" xfId="0" applyFont="1" applyFill="1" applyBorder="1" applyAlignment="1" applyProtection="1">
      <alignment wrapText="1"/>
    </xf>
    <xf numFmtId="164" fontId="3" fillId="6" borderId="8" xfId="0" applyNumberFormat="1" applyFont="1" applyFill="1" applyBorder="1" applyAlignment="1" applyProtection="1">
      <alignment wrapText="1"/>
    </xf>
    <xf numFmtId="0" fontId="3" fillId="6" borderId="6" xfId="2" applyFont="1" applyFill="1" applyBorder="1" applyProtection="1"/>
    <xf numFmtId="0" fontId="3" fillId="4" borderId="0" xfId="0" applyFont="1" applyFill="1" applyAlignment="1" applyProtection="1">
      <alignment horizontal="right"/>
    </xf>
    <xf numFmtId="0" fontId="3" fillId="0" borderId="0" xfId="0" applyFont="1" applyAlignment="1" applyProtection="1">
      <alignment horizontal="right"/>
    </xf>
    <xf numFmtId="0" fontId="3" fillId="0" borderId="0" xfId="0" applyFont="1" applyProtection="1"/>
    <xf numFmtId="8" fontId="0" fillId="0" borderId="0" xfId="0" applyNumberFormat="1" applyProtection="1"/>
    <xf numFmtId="165" fontId="0" fillId="0" borderId="0" xfId="0" applyNumberFormat="1" applyProtection="1"/>
    <xf numFmtId="0" fontId="3" fillId="5" borderId="0" xfId="0" applyFont="1" applyFill="1" applyBorder="1" applyAlignment="1" applyProtection="1">
      <alignment horizontal="center"/>
    </xf>
  </cellXfs>
  <cellStyles count="3">
    <cellStyle name="Calculation" xfId="2" builtinId="22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27BAD1"/>
      <color rgb="FFF1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chemeClr val="bg1">
                    <a:lumMod val="50000"/>
                  </a:schemeClr>
                </a:solidFill>
              </a:rPr>
              <a:t>Schedule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Calculator!$E$81</c:f>
              <c:strCache>
                <c:ptCount val="1"/>
                <c:pt idx="0">
                  <c:v>Years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val>
            <c:numRef>
              <c:f>[0]!Years3</c:f>
              <c:numCache>
                <c:formatCode>;;;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E-C44B-89DF-1ADCFEC95D49}"/>
            </c:ext>
          </c:extLst>
        </c:ser>
        <c:ser>
          <c:idx val="1"/>
          <c:order val="1"/>
          <c:tx>
            <c:strRef>
              <c:f>Calculator!$F$81</c:f>
              <c:strCache>
                <c:ptCount val="1"/>
                <c:pt idx="0">
                  <c:v>Portfolio size</c:v>
                </c:pt>
              </c:strCache>
            </c:strRef>
          </c:tx>
          <c:spPr>
            <a:solidFill>
              <a:srgbClr val="27BAD1"/>
            </a:solidFill>
            <a:ln w="25400">
              <a:noFill/>
            </a:ln>
            <a:effectLst/>
          </c:spPr>
          <c:invertIfNegative val="0"/>
          <c:val>
            <c:numRef>
              <c:f>[0]!Portfolio2</c:f>
              <c:numCache>
                <c:formatCode>;;;</c:formatCode>
                <c:ptCount val="28"/>
                <c:pt idx="0">
                  <c:v>9383.9626123217404</c:v>
                </c:pt>
                <c:pt idx="1">
                  <c:v>14641.686073545845</c:v>
                </c:pt>
                <c:pt idx="2">
                  <c:v>20566.220471165241</c:v>
                </c:pt>
                <c:pt idx="3">
                  <c:v>27242.134122280622</c:v>
                </c:pt>
                <c:pt idx="4">
                  <c:v>34764.720723357132</c:v>
                </c:pt>
                <c:pt idx="5">
                  <c:v>43241.359596785536</c:v>
                </c:pt>
                <c:pt idx="6">
                  <c:v>52793.048450754322</c:v>
                </c:pt>
                <c:pt idx="7">
                  <c:v>63556.130531438881</c:v>
                </c:pt>
                <c:pt idx="8">
                  <c:v>75684.240821319137</c:v>
                </c:pt>
                <c:pt idx="9">
                  <c:v>89350.499064157339</c:v>
                </c:pt>
                <c:pt idx="10">
                  <c:v>104749.98092043473</c:v>
                </c:pt>
                <c:pt idx="11">
                  <c:v>122102.50252715126</c:v>
                </c:pt>
                <c:pt idx="12">
                  <c:v>141655.75820950521</c:v>
                </c:pt>
                <c:pt idx="13">
                  <c:v>163688.85613295189</c:v>
                </c:pt>
                <c:pt idx="14">
                  <c:v>188516.30236444029</c:v>
                </c:pt>
                <c:pt idx="15">
                  <c:v>216492.49021233708</c:v>
                </c:pt>
                <c:pt idx="16">
                  <c:v>248016.75892702103</c:v>
                </c:pt>
                <c:pt idx="17">
                  <c:v>283539.09397133318</c:v>
                </c:pt>
                <c:pt idx="18">
                  <c:v>323566.55022799794</c:v>
                </c:pt>
                <c:pt idx="19">
                  <c:v>368670.48983052047</c:v>
                </c:pt>
                <c:pt idx="20">
                  <c:v>419494.73793220345</c:v>
                </c:pt>
                <c:pt idx="21">
                  <c:v>476764.77283081709</c:v>
                </c:pt>
                <c:pt idx="22">
                  <c:v>541298.08163110632</c:v>
                </c:pt>
                <c:pt idx="23">
                  <c:v>614015.82926450809</c:v>
                </c:pt>
                <c:pt idx="24">
                  <c:v>695956.00743264484</c:v>
                </c:pt>
                <c:pt idx="25">
                  <c:v>788288.25116597465</c:v>
                </c:pt>
                <c:pt idx="26">
                  <c:v>892330.53449293622</c:v>
                </c:pt>
                <c:pt idx="27">
                  <c:v>1009567.9835378388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E-C44B-89DF-1ADCFEC95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406255152"/>
        <c:axId val="82545072"/>
      </c:barChart>
      <c:catAx>
        <c:axId val="406255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LT"/>
          </a:p>
        </c:txPr>
        <c:crossAx val="82545072"/>
        <c:crosses val="autoZero"/>
        <c:auto val="1"/>
        <c:lblAlgn val="ctr"/>
        <c:lblOffset val="100"/>
        <c:tickMarkSkip val="1"/>
        <c:noMultiLvlLbl val="0"/>
      </c:catAx>
      <c:valAx>
        <c:axId val="82545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LT"/>
          </a:p>
        </c:txPr>
        <c:crossAx val="4062551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n-L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LT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4103257</xdr:colOff>
      <xdr:row>1</xdr:row>
      <xdr:rowOff>34546</xdr:rowOff>
    </xdr:from>
    <xdr:to>
      <xdr:col>3</xdr:col>
      <xdr:colOff>2770</xdr:colOff>
      <xdr:row>2</xdr:row>
      <xdr:rowOff>423333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F95589-F3A6-1308-A2EB-45575717A9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8924" y="489629"/>
          <a:ext cx="1360513" cy="1097871"/>
        </a:xfrm>
        <a:prstGeom prst="rect">
          <a:avLst/>
        </a:prstGeom>
      </xdr:spPr>
    </xdr:pic>
    <xdr:clientData/>
  </xdr:twoCellAnchor>
  <xdr:twoCellAnchor>
    <xdr:from>
      <xdr:col>4</xdr:col>
      <xdr:colOff>228600</xdr:colOff>
      <xdr:row>0</xdr:row>
      <xdr:rowOff>25400</xdr:rowOff>
    </xdr:from>
    <xdr:to>
      <xdr:col>13</xdr:col>
      <xdr:colOff>419100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4BDF87F-176E-1A79-3220-82B24BFA67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0.96946</cdr:x>
      <cdr:y>0.90346</cdr:y>
    </cdr:from>
    <cdr:to>
      <cdr:x>0.99712</cdr:x>
      <cdr:y>0.98761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CAD68D00-9508-0F21-1CBF-A3340930E031}"/>
            </a:ext>
          </a:extLst>
        </cdr:cNvPr>
        <cdr:cNvSpPr/>
      </cdr:nvSpPr>
      <cdr:spPr>
        <a:xfrm xmlns:a="http://schemas.openxmlformats.org/drawingml/2006/main">
          <a:off x="7793575" y="4463362"/>
          <a:ext cx="222362" cy="41572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LT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BC51EA-D0DA-D24F-8BF4-48BA1DAED709}">
  <dimension ref="A1:F144"/>
  <sheetViews>
    <sheetView showGridLines="0" tabSelected="1" zoomScaleNormal="100" workbookViewId="0">
      <selection activeCell="C14" sqref="C14"/>
    </sheetView>
  </sheetViews>
  <sheetFormatPr baseColWidth="10" defaultColWidth="10.83203125" defaultRowHeight="16" x14ac:dyDescent="0.2"/>
  <cols>
    <col min="1" max="1" width="5.33203125" style="14" customWidth="1"/>
    <col min="2" max="2" width="56.83203125" style="14" customWidth="1"/>
    <col min="3" max="3" width="14.83203125" style="14" customWidth="1"/>
    <col min="4" max="4" width="5.33203125" style="14" customWidth="1"/>
    <col min="5" max="5" width="12.6640625" style="14" bestFit="1" customWidth="1"/>
    <col min="6" max="6" width="14.5" style="14" customWidth="1"/>
    <col min="7" max="16384" width="10.83203125" style="14"/>
  </cols>
  <sheetData>
    <row r="1" spans="1:4" ht="32" customHeight="1" x14ac:dyDescent="0.2">
      <c r="A1" s="13"/>
      <c r="B1" s="13"/>
      <c r="C1" s="13"/>
      <c r="D1" s="13"/>
    </row>
    <row r="2" spans="1:4" ht="56" customHeight="1" x14ac:dyDescent="0.2">
      <c r="A2" s="13"/>
      <c r="B2" s="15" t="s">
        <v>6</v>
      </c>
      <c r="C2" s="32"/>
      <c r="D2" s="13"/>
    </row>
    <row r="3" spans="1:4" s="18" customFormat="1" ht="48" customHeight="1" x14ac:dyDescent="0.2">
      <c r="A3" s="16"/>
      <c r="B3" s="17" t="s">
        <v>7</v>
      </c>
      <c r="C3" s="32"/>
      <c r="D3" s="16"/>
    </row>
    <row r="4" spans="1:4" ht="16" customHeight="1" x14ac:dyDescent="0.2">
      <c r="A4" s="13"/>
      <c r="B4" s="19"/>
      <c r="C4" s="20"/>
      <c r="D4" s="13"/>
    </row>
    <row r="5" spans="1:4" ht="25" customHeight="1" x14ac:dyDescent="0.2">
      <c r="A5" s="13"/>
      <c r="B5" s="21" t="s">
        <v>5</v>
      </c>
      <c r="C5" s="1">
        <v>4718</v>
      </c>
      <c r="D5" s="13"/>
    </row>
    <row r="6" spans="1:4" ht="25" customHeight="1" x14ac:dyDescent="0.2">
      <c r="A6" s="13"/>
      <c r="B6" s="22" t="s">
        <v>1</v>
      </c>
      <c r="C6" s="2">
        <v>0.12</v>
      </c>
      <c r="D6" s="13"/>
    </row>
    <row r="7" spans="1:4" ht="25" hidden="1" customHeight="1" x14ac:dyDescent="0.2">
      <c r="A7" s="13"/>
      <c r="B7" s="22" t="s">
        <v>4</v>
      </c>
      <c r="C7" s="3">
        <v>12</v>
      </c>
      <c r="D7" s="13"/>
    </row>
    <row r="8" spans="1:4" ht="25" customHeight="1" x14ac:dyDescent="0.2">
      <c r="A8" s="13"/>
      <c r="B8" s="22" t="s">
        <v>16</v>
      </c>
      <c r="C8" s="4">
        <v>317.55</v>
      </c>
      <c r="D8" s="13"/>
    </row>
    <row r="9" spans="1:4" ht="25" hidden="1" customHeight="1" x14ac:dyDescent="0.2">
      <c r="A9" s="13"/>
      <c r="B9" s="22" t="s">
        <v>3</v>
      </c>
      <c r="C9" s="5">
        <f>C6/C7</f>
        <v>0.01</v>
      </c>
      <c r="D9" s="13"/>
    </row>
    <row r="10" spans="1:4" ht="25" customHeight="1" x14ac:dyDescent="0.2">
      <c r="A10" s="13"/>
      <c r="B10" s="22" t="s">
        <v>15</v>
      </c>
      <c r="C10" s="6">
        <v>28</v>
      </c>
      <c r="D10" s="13"/>
    </row>
    <row r="11" spans="1:4" ht="25" hidden="1" customHeight="1" x14ac:dyDescent="0.2">
      <c r="A11" s="13"/>
      <c r="B11" s="22" t="s">
        <v>2</v>
      </c>
      <c r="C11" s="23">
        <f>C10*C7</f>
        <v>336</v>
      </c>
      <c r="D11" s="13"/>
    </row>
    <row r="12" spans="1:4" ht="25" hidden="1" customHeight="1" x14ac:dyDescent="0.2">
      <c r="A12" s="13"/>
      <c r="B12" s="24" t="s">
        <v>0</v>
      </c>
      <c r="C12" s="23">
        <v>1</v>
      </c>
      <c r="D12" s="13"/>
    </row>
    <row r="13" spans="1:4" ht="25" customHeight="1" x14ac:dyDescent="0.2">
      <c r="A13" s="13"/>
      <c r="B13" s="25" t="s">
        <v>9</v>
      </c>
      <c r="C13" s="7">
        <f>C5+C8*C11</f>
        <v>111414.8</v>
      </c>
      <c r="D13" s="13"/>
    </row>
    <row r="14" spans="1:4" ht="25" customHeight="1" x14ac:dyDescent="0.2">
      <c r="A14" s="13"/>
      <c r="B14" s="26" t="s">
        <v>8</v>
      </c>
      <c r="C14" s="8">
        <f>FV(C9,C11,-C8,-C5,C12)</f>
        <v>1009567.9835378388</v>
      </c>
      <c r="D14" s="13"/>
    </row>
    <row r="15" spans="1:4" ht="32" customHeight="1" x14ac:dyDescent="0.2">
      <c r="A15" s="13"/>
      <c r="B15" s="13"/>
      <c r="C15" s="13"/>
      <c r="D15" s="13"/>
    </row>
    <row r="16" spans="1:4" ht="32" customHeight="1" x14ac:dyDescent="0.2">
      <c r="A16" s="13"/>
      <c r="B16" s="13"/>
      <c r="C16" s="13"/>
      <c r="D16" s="13"/>
    </row>
    <row r="17" spans="1:4" ht="32" hidden="1" customHeight="1" x14ac:dyDescent="0.2">
      <c r="A17" s="13"/>
      <c r="B17" s="27" t="s">
        <v>10</v>
      </c>
      <c r="C17" s="27" t="s">
        <v>11</v>
      </c>
      <c r="D17" s="13"/>
    </row>
    <row r="18" spans="1:4" hidden="1" x14ac:dyDescent="0.2">
      <c r="B18" s="28"/>
      <c r="C18" s="28"/>
    </row>
    <row r="19" spans="1:4" hidden="1" x14ac:dyDescent="0.2">
      <c r="B19" s="29">
        <v>0</v>
      </c>
      <c r="C19" s="30">
        <f t="shared" ref="C19:C57" si="0">FV($C$9,B19*12,-$C$8,-$C$5,$C$12)</f>
        <v>4718</v>
      </c>
    </row>
    <row r="20" spans="1:4" hidden="1" x14ac:dyDescent="0.2">
      <c r="B20" s="29">
        <v>1</v>
      </c>
      <c r="C20" s="30">
        <f t="shared" si="0"/>
        <v>9383.9626123217404</v>
      </c>
    </row>
    <row r="21" spans="1:4" hidden="1" x14ac:dyDescent="0.2">
      <c r="B21" s="29">
        <v>2</v>
      </c>
      <c r="C21" s="30">
        <f t="shared" si="0"/>
        <v>14641.686073545845</v>
      </c>
    </row>
    <row r="22" spans="1:4" hidden="1" x14ac:dyDescent="0.2">
      <c r="B22" s="29">
        <v>3</v>
      </c>
      <c r="C22" s="30">
        <f t="shared" si="0"/>
        <v>20566.220471165241</v>
      </c>
    </row>
    <row r="23" spans="1:4" hidden="1" x14ac:dyDescent="0.2">
      <c r="B23" s="29">
        <v>4</v>
      </c>
      <c r="C23" s="30">
        <f t="shared" si="0"/>
        <v>27242.134122280622</v>
      </c>
    </row>
    <row r="24" spans="1:4" hidden="1" x14ac:dyDescent="0.2">
      <c r="B24" s="29">
        <v>5</v>
      </c>
      <c r="C24" s="30">
        <f t="shared" si="0"/>
        <v>34764.720723357132</v>
      </c>
    </row>
    <row r="25" spans="1:4" hidden="1" x14ac:dyDescent="0.2">
      <c r="B25" s="29">
        <v>6</v>
      </c>
      <c r="C25" s="30">
        <f t="shared" si="0"/>
        <v>43241.359596785536</v>
      </c>
    </row>
    <row r="26" spans="1:4" hidden="1" x14ac:dyDescent="0.2">
      <c r="B26" s="29">
        <v>7</v>
      </c>
      <c r="C26" s="30">
        <f t="shared" si="0"/>
        <v>52793.048450754322</v>
      </c>
    </row>
    <row r="27" spans="1:4" hidden="1" x14ac:dyDescent="0.2">
      <c r="B27" s="29">
        <v>8</v>
      </c>
      <c r="C27" s="30">
        <f t="shared" si="0"/>
        <v>63556.130531438881</v>
      </c>
    </row>
    <row r="28" spans="1:4" hidden="1" x14ac:dyDescent="0.2">
      <c r="B28" s="29">
        <v>9</v>
      </c>
      <c r="C28" s="30">
        <f t="shared" si="0"/>
        <v>75684.240821319137</v>
      </c>
    </row>
    <row r="29" spans="1:4" hidden="1" x14ac:dyDescent="0.2">
      <c r="B29" s="29">
        <v>10</v>
      </c>
      <c r="C29" s="30">
        <f t="shared" si="0"/>
        <v>89350.499064157339</v>
      </c>
    </row>
    <row r="30" spans="1:4" hidden="1" x14ac:dyDescent="0.2">
      <c r="B30" s="29">
        <v>11</v>
      </c>
      <c r="C30" s="30">
        <f t="shared" si="0"/>
        <v>104749.98092043473</v>
      </c>
    </row>
    <row r="31" spans="1:4" hidden="1" x14ac:dyDescent="0.2">
      <c r="B31" s="29">
        <v>12</v>
      </c>
      <c r="C31" s="30">
        <f t="shared" si="0"/>
        <v>122102.50252715126</v>
      </c>
    </row>
    <row r="32" spans="1:4" hidden="1" x14ac:dyDescent="0.2">
      <c r="B32" s="29">
        <v>13</v>
      </c>
      <c r="C32" s="30">
        <f t="shared" si="0"/>
        <v>141655.75820950521</v>
      </c>
    </row>
    <row r="33" spans="2:3" hidden="1" x14ac:dyDescent="0.2">
      <c r="B33" s="29">
        <v>14</v>
      </c>
      <c r="C33" s="30">
        <f t="shared" si="0"/>
        <v>163688.85613295189</v>
      </c>
    </row>
    <row r="34" spans="2:3" hidden="1" x14ac:dyDescent="0.2">
      <c r="B34" s="29">
        <v>15</v>
      </c>
      <c r="C34" s="30">
        <f t="shared" si="0"/>
        <v>188516.30236444029</v>
      </c>
    </row>
    <row r="35" spans="2:3" hidden="1" x14ac:dyDescent="0.2">
      <c r="B35" s="29">
        <v>16</v>
      </c>
      <c r="C35" s="30">
        <f t="shared" si="0"/>
        <v>216492.49021233708</v>
      </c>
    </row>
    <row r="36" spans="2:3" hidden="1" x14ac:dyDescent="0.2">
      <c r="B36" s="29">
        <v>17</v>
      </c>
      <c r="C36" s="30">
        <f t="shared" si="0"/>
        <v>248016.75892702103</v>
      </c>
    </row>
    <row r="37" spans="2:3" hidden="1" x14ac:dyDescent="0.2">
      <c r="B37" s="29">
        <v>18</v>
      </c>
      <c r="C37" s="30">
        <f t="shared" si="0"/>
        <v>283539.09397133318</v>
      </c>
    </row>
    <row r="38" spans="2:3" hidden="1" x14ac:dyDescent="0.2">
      <c r="B38" s="29">
        <v>19</v>
      </c>
      <c r="C38" s="30">
        <f t="shared" si="0"/>
        <v>323566.55022799794</v>
      </c>
    </row>
    <row r="39" spans="2:3" hidden="1" x14ac:dyDescent="0.2">
      <c r="B39" s="29">
        <v>20</v>
      </c>
      <c r="C39" s="30">
        <f t="shared" si="0"/>
        <v>368670.48983052047</v>
      </c>
    </row>
    <row r="40" spans="2:3" hidden="1" x14ac:dyDescent="0.2">
      <c r="B40" s="29">
        <v>21</v>
      </c>
      <c r="C40" s="30">
        <f t="shared" si="0"/>
        <v>419494.73793220345</v>
      </c>
    </row>
    <row r="41" spans="2:3" hidden="1" x14ac:dyDescent="0.2">
      <c r="B41" s="29">
        <v>22</v>
      </c>
      <c r="C41" s="30">
        <f t="shared" si="0"/>
        <v>476764.77283081709</v>
      </c>
    </row>
    <row r="42" spans="2:3" hidden="1" x14ac:dyDescent="0.2">
      <c r="B42" s="29">
        <v>23</v>
      </c>
      <c r="C42" s="30">
        <f t="shared" si="0"/>
        <v>541298.08163110632</v>
      </c>
    </row>
    <row r="43" spans="2:3" hidden="1" x14ac:dyDescent="0.2">
      <c r="B43" s="29">
        <v>24</v>
      </c>
      <c r="C43" s="30">
        <f t="shared" si="0"/>
        <v>614015.82926450809</v>
      </c>
    </row>
    <row r="44" spans="2:3" hidden="1" x14ac:dyDescent="0.2">
      <c r="B44" s="29">
        <v>25</v>
      </c>
      <c r="C44" s="30">
        <f t="shared" si="0"/>
        <v>695956.00743264484</v>
      </c>
    </row>
    <row r="45" spans="2:3" hidden="1" x14ac:dyDescent="0.2">
      <c r="B45" s="29">
        <v>26</v>
      </c>
      <c r="C45" s="30">
        <f t="shared" si="0"/>
        <v>788288.25116597465</v>
      </c>
    </row>
    <row r="46" spans="2:3" hidden="1" x14ac:dyDescent="0.2">
      <c r="B46" s="29">
        <v>27</v>
      </c>
      <c r="C46" s="30">
        <f t="shared" si="0"/>
        <v>892330.53449293622</v>
      </c>
    </row>
    <row r="47" spans="2:3" hidden="1" x14ac:dyDescent="0.2">
      <c r="B47" s="14">
        <v>28</v>
      </c>
      <c r="C47" s="14">
        <f t="shared" si="0"/>
        <v>1009567.9835378388</v>
      </c>
    </row>
    <row r="48" spans="2:3" hidden="1" x14ac:dyDescent="0.2">
      <c r="B48" s="14">
        <v>29</v>
      </c>
      <c r="C48" s="14">
        <f t="shared" si="0"/>
        <v>1141674.0755904561</v>
      </c>
    </row>
    <row r="49" spans="2:3" hidden="1" x14ac:dyDescent="0.2">
      <c r="B49" s="14">
        <v>30</v>
      </c>
      <c r="C49" s="14">
        <f t="shared" si="0"/>
        <v>1290534.5267482637</v>
      </c>
    </row>
    <row r="50" spans="2:3" hidden="1" x14ac:dyDescent="0.2">
      <c r="B50" s="14">
        <v>31</v>
      </c>
      <c r="C50" s="14">
        <f t="shared" si="0"/>
        <v>1458274.209109619</v>
      </c>
    </row>
    <row r="51" spans="2:3" hidden="1" x14ac:dyDescent="0.2">
      <c r="B51" s="14">
        <v>32</v>
      </c>
      <c r="C51" s="14">
        <f t="shared" si="0"/>
        <v>1647287.4817407799</v>
      </c>
    </row>
    <row r="52" spans="2:3" hidden="1" x14ac:dyDescent="0.2">
      <c r="B52" s="14">
        <v>33</v>
      </c>
      <c r="C52" s="14">
        <f t="shared" si="0"/>
        <v>1860272.3683687306</v>
      </c>
    </row>
    <row r="53" spans="2:3" hidden="1" x14ac:dyDescent="0.2">
      <c r="B53" s="14">
        <v>34</v>
      </c>
      <c r="C53" s="14">
        <f t="shared" si="0"/>
        <v>2100269.0696609248</v>
      </c>
    </row>
    <row r="54" spans="2:3" hidden="1" x14ac:dyDescent="0.2">
      <c r="B54" s="14">
        <v>35</v>
      </c>
      <c r="C54" s="14">
        <f t="shared" si="0"/>
        <v>2370703.3598260749</v>
      </c>
    </row>
    <row r="55" spans="2:3" hidden="1" x14ac:dyDescent="0.2">
      <c r="B55" s="14">
        <v>36</v>
      </c>
      <c r="C55" s="14">
        <f t="shared" si="0"/>
        <v>2675435.4869901384</v>
      </c>
    </row>
    <row r="56" spans="2:3" hidden="1" x14ac:dyDescent="0.2">
      <c r="B56" s="14">
        <v>37</v>
      </c>
      <c r="C56" s="14">
        <f t="shared" si="0"/>
        <v>3018815.2753639631</v>
      </c>
    </row>
    <row r="57" spans="2:3" hidden="1" x14ac:dyDescent="0.2">
      <c r="B57" s="14">
        <v>38</v>
      </c>
      <c r="C57" s="14">
        <f t="shared" si="0"/>
        <v>3405744.2157450086</v>
      </c>
    </row>
    <row r="58" spans="2:3" hidden="1" x14ac:dyDescent="0.2">
      <c r="B58" s="14">
        <v>39</v>
      </c>
      <c r="C58" s="14">
        <f t="shared" ref="C58:C71" si="1">FV($C$9,B58*12,-$C$8,-$C$5,$C$12)</f>
        <v>3841745.4306488102</v>
      </c>
    </row>
    <row r="59" spans="2:3" hidden="1" x14ac:dyDescent="0.2">
      <c r="B59" s="14">
        <v>40</v>
      </c>
      <c r="C59" s="14">
        <f t="shared" si="1"/>
        <v>4333042.5127703622</v>
      </c>
    </row>
    <row r="60" spans="2:3" hidden="1" x14ac:dyDescent="0.2">
      <c r="B60" s="14">
        <v>41</v>
      </c>
      <c r="C60" s="14">
        <f t="shared" si="1"/>
        <v>4886648.3621357279</v>
      </c>
    </row>
    <row r="61" spans="2:3" hidden="1" x14ac:dyDescent="0.2">
      <c r="B61" s="14">
        <v>42</v>
      </c>
      <c r="C61" s="14">
        <f t="shared" si="1"/>
        <v>5510465.2900280934</v>
      </c>
    </row>
    <row r="62" spans="2:3" hidden="1" x14ac:dyDescent="0.2">
      <c r="B62" s="14">
        <v>43</v>
      </c>
      <c r="C62" s="14">
        <f t="shared" si="1"/>
        <v>6213397.8185972394</v>
      </c>
    </row>
    <row r="63" spans="2:3" hidden="1" x14ac:dyDescent="0.2">
      <c r="B63" s="14">
        <v>44</v>
      </c>
      <c r="C63" s="14">
        <f t="shared" si="1"/>
        <v>7005479.7862829091</v>
      </c>
    </row>
    <row r="64" spans="2:3" hidden="1" x14ac:dyDescent="0.2">
      <c r="B64" s="14">
        <v>45</v>
      </c>
      <c r="C64" s="14">
        <f t="shared" si="1"/>
        <v>7898017.5733873043</v>
      </c>
    </row>
    <row r="65" spans="2:3" hidden="1" x14ac:dyDescent="0.2">
      <c r="B65" s="14">
        <v>46</v>
      </c>
      <c r="C65" s="14">
        <f t="shared" si="1"/>
        <v>8903751.4922351371</v>
      </c>
    </row>
    <row r="66" spans="2:3" hidden="1" x14ac:dyDescent="0.2">
      <c r="B66" s="14">
        <v>47</v>
      </c>
      <c r="C66" s="14">
        <f t="shared" si="1"/>
        <v>10037037.645645587</v>
      </c>
    </row>
    <row r="67" spans="2:3" hidden="1" x14ac:dyDescent="0.2">
      <c r="B67" s="14">
        <v>48</v>
      </c>
      <c r="C67" s="14">
        <f t="shared" si="1"/>
        <v>11314052.849610467</v>
      </c>
    </row>
    <row r="68" spans="2:3" hidden="1" x14ac:dyDescent="0.2">
      <c r="B68" s="14">
        <v>49</v>
      </c>
      <c r="C68" s="14">
        <f t="shared" si="1"/>
        <v>12753025.545297166</v>
      </c>
    </row>
    <row r="69" spans="2:3" hidden="1" x14ac:dyDescent="0.2">
      <c r="B69" s="14">
        <v>50</v>
      </c>
      <c r="C69" s="14">
        <f t="shared" si="1"/>
        <v>14374495.996473426</v>
      </c>
    </row>
    <row r="70" spans="2:3" hidden="1" x14ac:dyDescent="0.2">
      <c r="B70" s="14">
        <v>51</v>
      </c>
      <c r="C70" s="14">
        <f t="shared" si="1"/>
        <v>16201609.486478204</v>
      </c>
    </row>
    <row r="71" spans="2:3" hidden="1" x14ac:dyDescent="0.2">
      <c r="B71" s="14">
        <v>52</v>
      </c>
      <c r="C71" s="14">
        <f t="shared" si="1"/>
        <v>18260446.699907374</v>
      </c>
    </row>
    <row r="72" spans="2:3" hidden="1" x14ac:dyDescent="0.2">
      <c r="B72" s="14">
        <v>53</v>
      </c>
      <c r="C72" s="14">
        <f t="shared" ref="C72:C79" si="2">FV($C$9,B72*12,-$C$8,-$C$5,$C$12)</f>
        <v>20580396.004966512</v>
      </c>
    </row>
    <row r="73" spans="2:3" hidden="1" x14ac:dyDescent="0.2">
      <c r="B73" s="14">
        <v>54</v>
      </c>
      <c r="C73" s="14">
        <f t="shared" si="2"/>
        <v>23194572.950544421</v>
      </c>
    </row>
    <row r="74" spans="2:3" hidden="1" x14ac:dyDescent="0.2">
      <c r="B74" s="14">
        <v>55</v>
      </c>
      <c r="C74" s="14">
        <f t="shared" si="2"/>
        <v>26140292.966015551</v>
      </c>
    </row>
    <row r="75" spans="2:3" hidden="1" x14ac:dyDescent="0.2">
      <c r="B75" s="14">
        <v>56</v>
      </c>
      <c r="C75" s="14">
        <f t="shared" si="2"/>
        <v>29459604.011209156</v>
      </c>
    </row>
    <row r="76" spans="2:3" hidden="1" x14ac:dyDescent="0.2">
      <c r="B76" s="14">
        <v>57</v>
      </c>
      <c r="C76" s="14">
        <f t="shared" si="2"/>
        <v>33199886.779726818</v>
      </c>
    </row>
    <row r="77" spans="2:3" hidden="1" x14ac:dyDescent="0.2">
      <c r="B77" s="14">
        <v>58</v>
      </c>
      <c r="C77" s="14">
        <f t="shared" si="2"/>
        <v>37414531.023063816</v>
      </c>
    </row>
    <row r="78" spans="2:3" hidden="1" x14ac:dyDescent="0.2">
      <c r="B78" s="14">
        <v>59</v>
      </c>
      <c r="C78" s="14">
        <f t="shared" si="2"/>
        <v>42163697.649557561</v>
      </c>
    </row>
    <row r="79" spans="2:3" hidden="1" x14ac:dyDescent="0.2">
      <c r="B79" s="14">
        <v>60</v>
      </c>
      <c r="C79" s="14">
        <f t="shared" si="2"/>
        <v>47515177.476558127</v>
      </c>
    </row>
    <row r="81" spans="2:6" hidden="1" x14ac:dyDescent="0.2">
      <c r="E81" s="14" t="s">
        <v>10</v>
      </c>
      <c r="F81" s="14" t="s">
        <v>11</v>
      </c>
    </row>
    <row r="82" spans="2:6" x14ac:dyDescent="0.2">
      <c r="B82" s="31" t="s">
        <v>12</v>
      </c>
      <c r="C82" s="31">
        <f>Schedule!B2</f>
        <v>0</v>
      </c>
      <c r="D82" s="31"/>
      <c r="E82" s="31" cm="1">
        <f t="array" ref="E82:E110">INDEX(Schedule!$B$2:$B$62,MATCH(Calculator!$C$82,Schedule!$B$2:$B$62,0)):INDEX(Schedule!$B$2:$B$62,MATCH(Calculator!$C$83,Schedule!B2:B62,0))</f>
        <v>0</v>
      </c>
      <c r="F82" s="31">
        <f>IF(E82 = "","",FV($C$9,E82*12,-$C$8,-$C$5,$C$12))</f>
        <v>4718</v>
      </c>
    </row>
    <row r="83" spans="2:6" x14ac:dyDescent="0.2">
      <c r="B83" s="31" t="s">
        <v>13</v>
      </c>
      <c r="C83" s="31">
        <f>C10</f>
        <v>28</v>
      </c>
      <c r="D83" s="31"/>
      <c r="E83" s="31">
        <v>1</v>
      </c>
      <c r="F83" s="31">
        <f t="shared" ref="F83:F90" si="3">IF(E83 = "","",FV($C$9,E83*12,-$C$8,-$C$5,$C$12))</f>
        <v>9383.9626123217404</v>
      </c>
    </row>
    <row r="84" spans="2:6" x14ac:dyDescent="0.2">
      <c r="B84" s="31"/>
      <c r="C84" s="31"/>
      <c r="D84" s="31"/>
      <c r="E84" s="31">
        <v>2</v>
      </c>
      <c r="F84" s="31">
        <f t="shared" si="3"/>
        <v>14641.686073545845</v>
      </c>
    </row>
    <row r="85" spans="2:6" x14ac:dyDescent="0.2">
      <c r="B85" s="31"/>
      <c r="C85" s="31"/>
      <c r="D85" s="31"/>
      <c r="E85" s="31">
        <v>3</v>
      </c>
      <c r="F85" s="31">
        <f t="shared" si="3"/>
        <v>20566.220471165241</v>
      </c>
    </row>
    <row r="86" spans="2:6" x14ac:dyDescent="0.2">
      <c r="B86" s="31" t="s">
        <v>14</v>
      </c>
      <c r="C86" s="31"/>
      <c r="D86" s="31"/>
      <c r="E86" s="31">
        <v>4</v>
      </c>
      <c r="F86" s="31">
        <f t="shared" si="3"/>
        <v>27242.134122280622</v>
      </c>
    </row>
    <row r="87" spans="2:6" x14ac:dyDescent="0.2">
      <c r="B87" s="31"/>
      <c r="C87" s="31"/>
      <c r="D87" s="31"/>
      <c r="E87" s="31">
        <v>5</v>
      </c>
      <c r="F87" s="31">
        <f t="shared" si="3"/>
        <v>34764.720723357132</v>
      </c>
    </row>
    <row r="88" spans="2:6" x14ac:dyDescent="0.2">
      <c r="B88" s="31"/>
      <c r="C88" s="31"/>
      <c r="D88" s="31"/>
      <c r="E88" s="31">
        <v>6</v>
      </c>
      <c r="F88" s="31">
        <f t="shared" si="3"/>
        <v>43241.359596785536</v>
      </c>
    </row>
    <row r="89" spans="2:6" x14ac:dyDescent="0.2">
      <c r="B89" s="31"/>
      <c r="C89" s="31"/>
      <c r="D89" s="31"/>
      <c r="E89" s="31">
        <v>7</v>
      </c>
      <c r="F89" s="31">
        <f t="shared" si="3"/>
        <v>52793.048450754322</v>
      </c>
    </row>
    <row r="90" spans="2:6" x14ac:dyDescent="0.2">
      <c r="B90" s="31"/>
      <c r="C90" s="31"/>
      <c r="D90" s="31"/>
      <c r="E90" s="31">
        <v>8</v>
      </c>
      <c r="F90" s="31">
        <f t="shared" si="3"/>
        <v>63556.130531438881</v>
      </c>
    </row>
    <row r="91" spans="2:6" x14ac:dyDescent="0.2">
      <c r="B91" s="31"/>
      <c r="C91" s="31"/>
      <c r="D91" s="31"/>
      <c r="E91" s="31">
        <v>9</v>
      </c>
      <c r="F91" s="31">
        <f>IF(E91="","",FV($C$9,E91*12,-$C$8,-$C$5,$C$12))</f>
        <v>75684.240821319137</v>
      </c>
    </row>
    <row r="92" spans="2:6" x14ac:dyDescent="0.2">
      <c r="B92" s="31"/>
      <c r="C92" s="31"/>
      <c r="D92" s="31"/>
      <c r="E92" s="31">
        <v>10</v>
      </c>
      <c r="F92" s="31">
        <f t="shared" ref="F92:F142" si="4">IF(E92="","",FV($C$9,E92*12,-$C$8,-$C$5,$C$12))</f>
        <v>89350.499064157339</v>
      </c>
    </row>
    <row r="93" spans="2:6" x14ac:dyDescent="0.2">
      <c r="B93" s="31"/>
      <c r="C93" s="31"/>
      <c r="D93" s="31"/>
      <c r="E93" s="31">
        <v>11</v>
      </c>
      <c r="F93" s="31">
        <f t="shared" si="4"/>
        <v>104749.98092043473</v>
      </c>
    </row>
    <row r="94" spans="2:6" x14ac:dyDescent="0.2">
      <c r="B94" s="31"/>
      <c r="C94" s="31"/>
      <c r="D94" s="31"/>
      <c r="E94" s="31">
        <v>12</v>
      </c>
      <c r="F94" s="31">
        <f t="shared" si="4"/>
        <v>122102.50252715126</v>
      </c>
    </row>
    <row r="95" spans="2:6" x14ac:dyDescent="0.2">
      <c r="B95" s="31"/>
      <c r="C95" s="31"/>
      <c r="D95" s="31"/>
      <c r="E95" s="31">
        <v>13</v>
      </c>
      <c r="F95" s="31">
        <f t="shared" si="4"/>
        <v>141655.75820950521</v>
      </c>
    </row>
    <row r="96" spans="2:6" x14ac:dyDescent="0.2">
      <c r="B96" s="31"/>
      <c r="C96" s="31"/>
      <c r="D96" s="31"/>
      <c r="E96" s="31">
        <v>14</v>
      </c>
      <c r="F96" s="31">
        <f t="shared" si="4"/>
        <v>163688.85613295189</v>
      </c>
    </row>
    <row r="97" spans="2:6" x14ac:dyDescent="0.2">
      <c r="B97" s="31"/>
      <c r="C97" s="31"/>
      <c r="D97" s="31"/>
      <c r="E97" s="31">
        <v>15</v>
      </c>
      <c r="F97" s="31">
        <f t="shared" si="4"/>
        <v>188516.30236444029</v>
      </c>
    </row>
    <row r="98" spans="2:6" x14ac:dyDescent="0.2">
      <c r="B98" s="31"/>
      <c r="C98" s="31"/>
      <c r="D98" s="31"/>
      <c r="E98" s="31">
        <v>16</v>
      </c>
      <c r="F98" s="31">
        <f t="shared" si="4"/>
        <v>216492.49021233708</v>
      </c>
    </row>
    <row r="99" spans="2:6" x14ac:dyDescent="0.2">
      <c r="B99" s="31"/>
      <c r="C99" s="31"/>
      <c r="D99" s="31"/>
      <c r="E99" s="31">
        <v>17</v>
      </c>
      <c r="F99" s="31">
        <f t="shared" si="4"/>
        <v>248016.75892702103</v>
      </c>
    </row>
    <row r="100" spans="2:6" x14ac:dyDescent="0.2">
      <c r="B100" s="31"/>
      <c r="C100" s="31"/>
      <c r="D100" s="31"/>
      <c r="E100" s="31">
        <v>18</v>
      </c>
      <c r="F100" s="31">
        <f t="shared" si="4"/>
        <v>283539.09397133318</v>
      </c>
    </row>
    <row r="101" spans="2:6" x14ac:dyDescent="0.2">
      <c r="B101" s="31"/>
      <c r="C101" s="31"/>
      <c r="D101" s="31"/>
      <c r="E101" s="31">
        <v>19</v>
      </c>
      <c r="F101" s="31">
        <f t="shared" si="4"/>
        <v>323566.55022799794</v>
      </c>
    </row>
    <row r="102" spans="2:6" x14ac:dyDescent="0.2">
      <c r="B102" s="31"/>
      <c r="C102" s="31"/>
      <c r="D102" s="31"/>
      <c r="E102" s="31">
        <v>20</v>
      </c>
      <c r="F102" s="31">
        <f t="shared" si="4"/>
        <v>368670.48983052047</v>
      </c>
    </row>
    <row r="103" spans="2:6" x14ac:dyDescent="0.2">
      <c r="B103" s="31"/>
      <c r="C103" s="31"/>
      <c r="D103" s="31"/>
      <c r="E103" s="31">
        <v>21</v>
      </c>
      <c r="F103" s="31">
        <f t="shared" si="4"/>
        <v>419494.73793220345</v>
      </c>
    </row>
    <row r="104" spans="2:6" x14ac:dyDescent="0.2">
      <c r="B104" s="31"/>
      <c r="C104" s="31"/>
      <c r="D104" s="31"/>
      <c r="E104" s="31">
        <v>22</v>
      </c>
      <c r="F104" s="31">
        <f t="shared" si="4"/>
        <v>476764.77283081709</v>
      </c>
    </row>
    <row r="105" spans="2:6" x14ac:dyDescent="0.2">
      <c r="B105" s="31"/>
      <c r="C105" s="31"/>
      <c r="D105" s="31"/>
      <c r="E105" s="31">
        <v>23</v>
      </c>
      <c r="F105" s="31">
        <f t="shared" si="4"/>
        <v>541298.08163110632</v>
      </c>
    </row>
    <row r="106" spans="2:6" x14ac:dyDescent="0.2">
      <c r="B106" s="31"/>
      <c r="C106" s="31"/>
      <c r="D106" s="31"/>
      <c r="E106" s="31">
        <v>24</v>
      </c>
      <c r="F106" s="31">
        <f t="shared" si="4"/>
        <v>614015.82926450809</v>
      </c>
    </row>
    <row r="107" spans="2:6" x14ac:dyDescent="0.2">
      <c r="B107" s="31"/>
      <c r="C107" s="31"/>
      <c r="D107" s="31"/>
      <c r="E107" s="31">
        <v>25</v>
      </c>
      <c r="F107" s="31">
        <f t="shared" si="4"/>
        <v>695956.00743264484</v>
      </c>
    </row>
    <row r="108" spans="2:6" x14ac:dyDescent="0.2">
      <c r="B108" s="31"/>
      <c r="C108" s="31"/>
      <c r="D108" s="31"/>
      <c r="E108" s="31">
        <v>26</v>
      </c>
      <c r="F108" s="31">
        <f t="shared" si="4"/>
        <v>788288.25116597465</v>
      </c>
    </row>
    <row r="109" spans="2:6" x14ac:dyDescent="0.2">
      <c r="B109" s="31"/>
      <c r="C109" s="31"/>
      <c r="D109" s="31"/>
      <c r="E109" s="31">
        <v>27</v>
      </c>
      <c r="F109" s="31">
        <f t="shared" si="4"/>
        <v>892330.53449293622</v>
      </c>
    </row>
    <row r="110" spans="2:6" x14ac:dyDescent="0.2">
      <c r="B110" s="31"/>
      <c r="C110" s="31"/>
      <c r="D110" s="31"/>
      <c r="E110" s="31">
        <v>28</v>
      </c>
      <c r="F110" s="31">
        <f t="shared" si="4"/>
        <v>1009567.9835378388</v>
      </c>
    </row>
    <row r="111" spans="2:6" x14ac:dyDescent="0.2">
      <c r="B111" s="31"/>
      <c r="C111" s="31"/>
      <c r="D111" s="31"/>
      <c r="E111" s="31"/>
      <c r="F111" s="31" t="str">
        <f t="shared" si="4"/>
        <v/>
      </c>
    </row>
    <row r="112" spans="2:6" x14ac:dyDescent="0.2">
      <c r="B112" s="31"/>
      <c r="C112" s="31"/>
      <c r="D112" s="31"/>
      <c r="E112" s="31"/>
      <c r="F112" s="31" t="str">
        <f t="shared" si="4"/>
        <v/>
      </c>
    </row>
    <row r="113" spans="2:6" x14ac:dyDescent="0.2">
      <c r="B113" s="31"/>
      <c r="C113" s="31"/>
      <c r="D113" s="31"/>
      <c r="E113" s="31"/>
      <c r="F113" s="31" t="str">
        <f t="shared" si="4"/>
        <v/>
      </c>
    </row>
    <row r="114" spans="2:6" x14ac:dyDescent="0.2">
      <c r="B114" s="31"/>
      <c r="C114" s="31"/>
      <c r="D114" s="31"/>
      <c r="E114" s="31"/>
      <c r="F114" s="31" t="str">
        <f t="shared" si="4"/>
        <v/>
      </c>
    </row>
    <row r="115" spans="2:6" x14ac:dyDescent="0.2">
      <c r="B115" s="31"/>
      <c r="C115" s="31"/>
      <c r="D115" s="31"/>
      <c r="E115" s="31"/>
      <c r="F115" s="31" t="str">
        <f t="shared" si="4"/>
        <v/>
      </c>
    </row>
    <row r="116" spans="2:6" x14ac:dyDescent="0.2">
      <c r="B116" s="31"/>
      <c r="C116" s="31"/>
      <c r="D116" s="31"/>
      <c r="E116" s="31"/>
      <c r="F116" s="31" t="str">
        <f t="shared" si="4"/>
        <v/>
      </c>
    </row>
    <row r="117" spans="2:6" x14ac:dyDescent="0.2">
      <c r="B117" s="31"/>
      <c r="C117" s="31"/>
      <c r="D117" s="31"/>
      <c r="E117" s="31"/>
      <c r="F117" s="31" t="str">
        <f t="shared" si="4"/>
        <v/>
      </c>
    </row>
    <row r="118" spans="2:6" x14ac:dyDescent="0.2">
      <c r="B118" s="31"/>
      <c r="C118" s="31"/>
      <c r="D118" s="31"/>
      <c r="E118" s="31"/>
      <c r="F118" s="31" t="str">
        <f t="shared" si="4"/>
        <v/>
      </c>
    </row>
    <row r="119" spans="2:6" x14ac:dyDescent="0.2">
      <c r="B119" s="31"/>
      <c r="C119" s="31"/>
      <c r="D119" s="31"/>
      <c r="E119" s="31"/>
      <c r="F119" s="31" t="str">
        <f t="shared" si="4"/>
        <v/>
      </c>
    </row>
    <row r="120" spans="2:6" x14ac:dyDescent="0.2">
      <c r="B120" s="31"/>
      <c r="C120" s="31"/>
      <c r="D120" s="31"/>
      <c r="E120" s="31"/>
      <c r="F120" s="31" t="str">
        <f t="shared" si="4"/>
        <v/>
      </c>
    </row>
    <row r="121" spans="2:6" x14ac:dyDescent="0.2">
      <c r="B121" s="31"/>
      <c r="C121" s="31"/>
      <c r="D121" s="31"/>
      <c r="E121" s="31"/>
      <c r="F121" s="31" t="str">
        <f t="shared" si="4"/>
        <v/>
      </c>
    </row>
    <row r="122" spans="2:6" x14ac:dyDescent="0.2">
      <c r="B122" s="31"/>
      <c r="C122" s="31"/>
      <c r="D122" s="31"/>
      <c r="E122" s="31"/>
      <c r="F122" s="31" t="str">
        <f t="shared" si="4"/>
        <v/>
      </c>
    </row>
    <row r="123" spans="2:6" x14ac:dyDescent="0.2">
      <c r="B123" s="31"/>
      <c r="C123" s="31"/>
      <c r="D123" s="31"/>
      <c r="E123" s="31"/>
      <c r="F123" s="31" t="str">
        <f t="shared" si="4"/>
        <v/>
      </c>
    </row>
    <row r="124" spans="2:6" x14ac:dyDescent="0.2">
      <c r="B124" s="31"/>
      <c r="C124" s="31"/>
      <c r="D124" s="31"/>
      <c r="E124" s="31"/>
      <c r="F124" s="31" t="str">
        <f t="shared" si="4"/>
        <v/>
      </c>
    </row>
    <row r="125" spans="2:6" x14ac:dyDescent="0.2">
      <c r="B125" s="31"/>
      <c r="C125" s="31"/>
      <c r="D125" s="31"/>
      <c r="E125" s="31"/>
      <c r="F125" s="31" t="str">
        <f t="shared" si="4"/>
        <v/>
      </c>
    </row>
    <row r="126" spans="2:6" x14ac:dyDescent="0.2">
      <c r="B126" s="31"/>
      <c r="C126" s="31"/>
      <c r="D126" s="31"/>
      <c r="E126" s="31"/>
      <c r="F126" s="31" t="str">
        <f t="shared" si="4"/>
        <v/>
      </c>
    </row>
    <row r="127" spans="2:6" x14ac:dyDescent="0.2">
      <c r="B127" s="31"/>
      <c r="C127" s="31"/>
      <c r="D127" s="31"/>
      <c r="E127" s="31"/>
      <c r="F127" s="31" t="str">
        <f t="shared" si="4"/>
        <v/>
      </c>
    </row>
    <row r="128" spans="2:6" x14ac:dyDescent="0.2">
      <c r="B128" s="31"/>
      <c r="C128" s="31"/>
      <c r="D128" s="31"/>
      <c r="E128" s="31"/>
      <c r="F128" s="31" t="str">
        <f t="shared" si="4"/>
        <v/>
      </c>
    </row>
    <row r="129" spans="2:6" x14ac:dyDescent="0.2">
      <c r="B129" s="31"/>
      <c r="C129" s="31"/>
      <c r="D129" s="31"/>
      <c r="E129" s="31"/>
      <c r="F129" s="31" t="str">
        <f t="shared" si="4"/>
        <v/>
      </c>
    </row>
    <row r="130" spans="2:6" x14ac:dyDescent="0.2">
      <c r="B130" s="31"/>
      <c r="C130" s="31"/>
      <c r="D130" s="31"/>
      <c r="E130" s="31"/>
      <c r="F130" s="31" t="str">
        <f t="shared" si="4"/>
        <v/>
      </c>
    </row>
    <row r="131" spans="2:6" x14ac:dyDescent="0.2">
      <c r="B131" s="31"/>
      <c r="C131" s="31"/>
      <c r="D131" s="31"/>
      <c r="E131" s="31"/>
      <c r="F131" s="31" t="str">
        <f t="shared" si="4"/>
        <v/>
      </c>
    </row>
    <row r="132" spans="2:6" x14ac:dyDescent="0.2">
      <c r="B132" s="31"/>
      <c r="C132" s="31"/>
      <c r="D132" s="31"/>
      <c r="E132" s="31"/>
      <c r="F132" s="31" t="str">
        <f t="shared" si="4"/>
        <v/>
      </c>
    </row>
    <row r="133" spans="2:6" x14ac:dyDescent="0.2">
      <c r="B133" s="31"/>
      <c r="C133" s="31"/>
      <c r="D133" s="31"/>
      <c r="E133" s="31"/>
      <c r="F133" s="31" t="str">
        <f t="shared" si="4"/>
        <v/>
      </c>
    </row>
    <row r="134" spans="2:6" x14ac:dyDescent="0.2">
      <c r="B134" s="31"/>
      <c r="C134" s="31"/>
      <c r="D134" s="31"/>
      <c r="E134" s="31"/>
      <c r="F134" s="31" t="str">
        <f t="shared" si="4"/>
        <v/>
      </c>
    </row>
    <row r="135" spans="2:6" x14ac:dyDescent="0.2">
      <c r="B135" s="31"/>
      <c r="C135" s="31"/>
      <c r="D135" s="31"/>
      <c r="E135" s="31"/>
      <c r="F135" s="31" t="str">
        <f t="shared" si="4"/>
        <v/>
      </c>
    </row>
    <row r="136" spans="2:6" x14ac:dyDescent="0.2">
      <c r="B136" s="31"/>
      <c r="C136" s="31"/>
      <c r="D136" s="31"/>
      <c r="E136" s="31"/>
      <c r="F136" s="31" t="str">
        <f t="shared" si="4"/>
        <v/>
      </c>
    </row>
    <row r="137" spans="2:6" x14ac:dyDescent="0.2">
      <c r="B137" s="31"/>
      <c r="C137" s="31"/>
      <c r="D137" s="31"/>
      <c r="E137" s="31"/>
      <c r="F137" s="31" t="str">
        <f t="shared" si="4"/>
        <v/>
      </c>
    </row>
    <row r="138" spans="2:6" x14ac:dyDescent="0.2">
      <c r="B138" s="31"/>
      <c r="C138" s="31"/>
      <c r="D138" s="31"/>
      <c r="E138" s="31"/>
      <c r="F138" s="31" t="str">
        <f t="shared" si="4"/>
        <v/>
      </c>
    </row>
    <row r="139" spans="2:6" x14ac:dyDescent="0.2">
      <c r="B139" s="31"/>
      <c r="C139" s="31"/>
      <c r="D139" s="31"/>
      <c r="E139" s="31"/>
      <c r="F139" s="31" t="str">
        <f t="shared" si="4"/>
        <v/>
      </c>
    </row>
    <row r="140" spans="2:6" x14ac:dyDescent="0.2">
      <c r="B140" s="31"/>
      <c r="C140" s="31"/>
      <c r="D140" s="31"/>
      <c r="E140" s="31"/>
      <c r="F140" s="31" t="str">
        <f t="shared" si="4"/>
        <v/>
      </c>
    </row>
    <row r="141" spans="2:6" x14ac:dyDescent="0.2">
      <c r="B141" s="31"/>
      <c r="C141" s="31"/>
      <c r="D141" s="31"/>
      <c r="E141" s="31"/>
      <c r="F141" s="31" t="str">
        <f t="shared" si="4"/>
        <v/>
      </c>
    </row>
    <row r="142" spans="2:6" x14ac:dyDescent="0.2">
      <c r="B142" s="31"/>
      <c r="C142" s="31"/>
      <c r="D142" s="31"/>
      <c r="E142" s="31"/>
      <c r="F142" s="31" t="str">
        <f t="shared" si="4"/>
        <v/>
      </c>
    </row>
    <row r="144" spans="2:6" x14ac:dyDescent="0.2">
      <c r="F144" s="30"/>
    </row>
  </sheetData>
  <sheetProtection algorithmName="SHA-512" hashValue="1O9Rz+Fe58rxteoR8iebwxO2N/KMkGVv2F8BB7QBUtI7R0Ut33LXgeGRuw1obxks76RLR0MDspxt3xR0Y9VCPw==" saltValue="7/XcJdgXKLO9l02c8uPhTg==" spinCount="100000" sheet="1" objects="1" scenarios="1"/>
  <mergeCells count="1">
    <mergeCell ref="C2:C3"/>
  </mergeCells>
  <pageMargins left="0.7" right="0.7" top="0.75" bottom="0.75" header="0.3" footer="0.3"/>
  <pageSetup paperSize="9" orientation="portrait" horizontalDpi="0" verticalDpi="0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948DF3-7186-0142-BEBC-D35D641871D7}">
          <x14:formula1>
            <xm:f>Schedule!$B$3:$B$62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B55B-ABFA-1C48-8303-C857AA61B3AA}">
  <dimension ref="A1"/>
  <sheetViews>
    <sheetView workbookViewId="0"/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755B-1B38-6F45-817C-9D6607A4FB83}">
  <dimension ref="B1:C62"/>
  <sheetViews>
    <sheetView topLeftCell="B1" workbookViewId="0">
      <selection activeCell="B1" sqref="A1:XFD1048576"/>
    </sheetView>
  </sheetViews>
  <sheetFormatPr baseColWidth="10" defaultColWidth="11" defaultRowHeight="16" x14ac:dyDescent="0.2"/>
  <cols>
    <col min="1" max="1" width="0" hidden="1" customWidth="1"/>
    <col min="3" max="3" width="13.5" customWidth="1"/>
  </cols>
  <sheetData>
    <row r="1" spans="2:3" x14ac:dyDescent="0.2">
      <c r="B1" s="9" t="s">
        <v>10</v>
      </c>
      <c r="C1" s="9" t="s">
        <v>11</v>
      </c>
    </row>
    <row r="2" spans="2:3" x14ac:dyDescent="0.2">
      <c r="B2" s="10">
        <v>0</v>
      </c>
      <c r="C2" s="11">
        <f>FV(Calculator!$C$9,Calculator!B19*12,-Calculator!$C$8,-Calculator!$C$5,Calculator!$C$12)</f>
        <v>4718</v>
      </c>
    </row>
    <row r="3" spans="2:3" x14ac:dyDescent="0.2">
      <c r="B3" s="12">
        <v>1</v>
      </c>
      <c r="C3" s="11">
        <f>FV(Calculator!$C$9,Calculator!B20*12,-Calculator!$C$8,-Calculator!$C$5,Calculator!$C$12)</f>
        <v>9383.9626123217404</v>
      </c>
    </row>
    <row r="4" spans="2:3" x14ac:dyDescent="0.2">
      <c r="B4" s="12">
        <v>2</v>
      </c>
      <c r="C4" s="11">
        <f>FV(Calculator!$C$9,Calculator!B21*12,-Calculator!$C$8,-Calculator!$C$5,Calculator!$C$12)</f>
        <v>14641.686073545845</v>
      </c>
    </row>
    <row r="5" spans="2:3" x14ac:dyDescent="0.2">
      <c r="B5" s="12">
        <v>3</v>
      </c>
      <c r="C5" s="11">
        <f>FV(Calculator!$C$9,Calculator!B22*12,-Calculator!$C$8,-Calculator!$C$5,Calculator!$C$12)</f>
        <v>20566.220471165241</v>
      </c>
    </row>
    <row r="6" spans="2:3" x14ac:dyDescent="0.2">
      <c r="B6" s="12">
        <v>4</v>
      </c>
      <c r="C6" s="11">
        <f>FV(Calculator!$C$9,Calculator!B23*12,-Calculator!$C$8,-Calculator!$C$5,Calculator!$C$12)</f>
        <v>27242.134122280622</v>
      </c>
    </row>
    <row r="7" spans="2:3" x14ac:dyDescent="0.2">
      <c r="B7" s="12">
        <v>5</v>
      </c>
      <c r="C7" s="11">
        <f>FV(Calculator!$C$9,Calculator!B24*12,-Calculator!$C$8,-Calculator!$C$5,Calculator!$C$12)</f>
        <v>34764.720723357132</v>
      </c>
    </row>
    <row r="8" spans="2:3" x14ac:dyDescent="0.2">
      <c r="B8" s="12">
        <v>6</v>
      </c>
      <c r="C8" s="11">
        <f>FV(Calculator!$C$9,Calculator!B25*12,-Calculator!$C$8,-Calculator!$C$5,Calculator!$C$12)</f>
        <v>43241.359596785536</v>
      </c>
    </row>
    <row r="9" spans="2:3" x14ac:dyDescent="0.2">
      <c r="B9" s="12">
        <v>7</v>
      </c>
      <c r="C9" s="11">
        <f>FV(Calculator!$C$9,Calculator!B26*12,-Calculator!$C$8,-Calculator!$C$5,Calculator!$C$12)</f>
        <v>52793.048450754322</v>
      </c>
    </row>
    <row r="10" spans="2:3" x14ac:dyDescent="0.2">
      <c r="B10" s="12">
        <v>8</v>
      </c>
      <c r="C10" s="11">
        <f>FV(Calculator!$C$9,Calculator!B27*12,-Calculator!$C$8,-Calculator!$C$5,Calculator!$C$12)</f>
        <v>63556.130531438881</v>
      </c>
    </row>
    <row r="11" spans="2:3" x14ac:dyDescent="0.2">
      <c r="B11" s="12">
        <v>9</v>
      </c>
      <c r="C11" s="11">
        <f>FV(Calculator!$C$9,Calculator!B28*12,-Calculator!$C$8,-Calculator!$C$5,Calculator!$C$12)</f>
        <v>75684.240821319137</v>
      </c>
    </row>
    <row r="12" spans="2:3" x14ac:dyDescent="0.2">
      <c r="B12" s="12">
        <v>10</v>
      </c>
      <c r="C12" s="11">
        <f>FV(Calculator!$C$9,Calculator!B29*12,-Calculator!$C$8,-Calculator!$C$5,Calculator!$C$12)</f>
        <v>89350.499064157339</v>
      </c>
    </row>
    <row r="13" spans="2:3" x14ac:dyDescent="0.2">
      <c r="B13" s="12">
        <v>11</v>
      </c>
      <c r="C13" s="11">
        <f>FV(Calculator!$C$9,Calculator!B30*12,-Calculator!$C$8,-Calculator!$C$5,Calculator!$C$12)</f>
        <v>104749.98092043473</v>
      </c>
    </row>
    <row r="14" spans="2:3" x14ac:dyDescent="0.2">
      <c r="B14" s="12">
        <v>12</v>
      </c>
      <c r="C14" s="11">
        <f>FV(Calculator!$C$9,Calculator!B31*12,-Calculator!$C$8,-Calculator!$C$5,Calculator!$C$12)</f>
        <v>122102.50252715126</v>
      </c>
    </row>
    <row r="15" spans="2:3" x14ac:dyDescent="0.2">
      <c r="B15" s="12">
        <v>13</v>
      </c>
      <c r="C15" s="11">
        <f>FV(Calculator!$C$9,Calculator!B32*12,-Calculator!$C$8,-Calculator!$C$5,Calculator!$C$12)</f>
        <v>141655.75820950521</v>
      </c>
    </row>
    <row r="16" spans="2:3" x14ac:dyDescent="0.2">
      <c r="B16" s="12">
        <v>14</v>
      </c>
      <c r="C16" s="11">
        <f>FV(Calculator!$C$9,Calculator!B33*12,-Calculator!$C$8,-Calculator!$C$5,Calculator!$C$12)</f>
        <v>163688.85613295189</v>
      </c>
    </row>
    <row r="17" spans="2:3" x14ac:dyDescent="0.2">
      <c r="B17" s="12">
        <v>15</v>
      </c>
      <c r="C17" s="11">
        <f>FV(Calculator!$C$9,Calculator!B34*12,-Calculator!$C$8,-Calculator!$C$5,Calculator!$C$12)</f>
        <v>188516.30236444029</v>
      </c>
    </row>
    <row r="18" spans="2:3" x14ac:dyDescent="0.2">
      <c r="B18" s="12">
        <v>16</v>
      </c>
      <c r="C18" s="11">
        <f>FV(Calculator!$C$9,Calculator!B35*12,-Calculator!$C$8,-Calculator!$C$5,Calculator!$C$12)</f>
        <v>216492.49021233708</v>
      </c>
    </row>
    <row r="19" spans="2:3" x14ac:dyDescent="0.2">
      <c r="B19" s="12">
        <v>17</v>
      </c>
      <c r="C19" s="11">
        <f>FV(Calculator!$C$9,Calculator!B36*12,-Calculator!$C$8,-Calculator!$C$5,Calculator!$C$12)</f>
        <v>248016.75892702103</v>
      </c>
    </row>
    <row r="20" spans="2:3" x14ac:dyDescent="0.2">
      <c r="B20" s="12">
        <v>18</v>
      </c>
      <c r="C20" s="11">
        <f>FV(Calculator!$C$9,Calculator!B37*12,-Calculator!$C$8,-Calculator!$C$5,Calculator!$C$12)</f>
        <v>283539.09397133318</v>
      </c>
    </row>
    <row r="21" spans="2:3" x14ac:dyDescent="0.2">
      <c r="B21" s="12">
        <v>19</v>
      </c>
      <c r="C21" s="11">
        <f>FV(Calculator!$C$9,Calculator!B38*12,-Calculator!$C$8,-Calculator!$C$5,Calculator!$C$12)</f>
        <v>323566.55022799794</v>
      </c>
    </row>
    <row r="22" spans="2:3" x14ac:dyDescent="0.2">
      <c r="B22" s="12">
        <v>20</v>
      </c>
      <c r="C22" s="11">
        <f>FV(Calculator!$C$9,Calculator!B39*12,-Calculator!$C$8,-Calculator!$C$5,Calculator!$C$12)</f>
        <v>368670.48983052047</v>
      </c>
    </row>
    <row r="23" spans="2:3" x14ac:dyDescent="0.2">
      <c r="B23" s="12">
        <v>21</v>
      </c>
      <c r="C23" s="11">
        <f>FV(Calculator!$C$9,Calculator!B40*12,-Calculator!$C$8,-Calculator!$C$5,Calculator!$C$12)</f>
        <v>419494.73793220345</v>
      </c>
    </row>
    <row r="24" spans="2:3" x14ac:dyDescent="0.2">
      <c r="B24" s="12">
        <v>22</v>
      </c>
      <c r="C24" s="11">
        <f>FV(Calculator!$C$9,Calculator!B41*12,-Calculator!$C$8,-Calculator!$C$5,Calculator!$C$12)</f>
        <v>476764.77283081709</v>
      </c>
    </row>
    <row r="25" spans="2:3" x14ac:dyDescent="0.2">
      <c r="B25" s="12">
        <v>23</v>
      </c>
      <c r="C25" s="11">
        <f>FV(Calculator!$C$9,Calculator!B42*12,-Calculator!$C$8,-Calculator!$C$5,Calculator!$C$12)</f>
        <v>541298.08163110632</v>
      </c>
    </row>
    <row r="26" spans="2:3" x14ac:dyDescent="0.2">
      <c r="B26" s="12">
        <v>24</v>
      </c>
      <c r="C26" s="11">
        <f>FV(Calculator!$C$9,Calculator!B43*12,-Calculator!$C$8,-Calculator!$C$5,Calculator!$C$12)</f>
        <v>614015.82926450809</v>
      </c>
    </row>
    <row r="27" spans="2:3" x14ac:dyDescent="0.2">
      <c r="B27" s="12">
        <v>25</v>
      </c>
      <c r="C27" s="11">
        <f>FV(Calculator!$C$9,Calculator!B44*12,-Calculator!$C$8,-Calculator!$C$5,Calculator!$C$12)</f>
        <v>695956.00743264484</v>
      </c>
    </row>
    <row r="28" spans="2:3" x14ac:dyDescent="0.2">
      <c r="B28" s="12">
        <v>26</v>
      </c>
      <c r="C28" s="11">
        <f>FV(Calculator!$C$9,Calculator!B45*12,-Calculator!$C$8,-Calculator!$C$5,Calculator!$C$12)</f>
        <v>788288.25116597465</v>
      </c>
    </row>
    <row r="29" spans="2:3" x14ac:dyDescent="0.2">
      <c r="B29" s="12">
        <v>27</v>
      </c>
      <c r="C29" s="11">
        <f>FV(Calculator!$C$9,Calculator!B46*12,-Calculator!$C$8,-Calculator!$C$5,Calculator!$C$12)</f>
        <v>892330.53449293622</v>
      </c>
    </row>
    <row r="30" spans="2:3" x14ac:dyDescent="0.2">
      <c r="B30" s="12">
        <v>28</v>
      </c>
      <c r="C30" s="11">
        <f>FV(Calculator!$C$9,Calculator!B47*12,-Calculator!$C$8,-Calculator!$C$5,Calculator!$C$12)</f>
        <v>1009567.9835378388</v>
      </c>
    </row>
    <row r="31" spans="2:3" x14ac:dyDescent="0.2">
      <c r="B31" s="12">
        <v>29</v>
      </c>
      <c r="C31" s="11">
        <f>FV(Calculator!$C$9,Calculator!B48*12,-Calculator!$C$8,-Calculator!$C$5,Calculator!$C$12)</f>
        <v>1141674.0755904561</v>
      </c>
    </row>
    <row r="32" spans="2:3" x14ac:dyDescent="0.2">
      <c r="B32" s="12">
        <v>30</v>
      </c>
      <c r="C32" s="11">
        <f>FV(Calculator!$C$9,Calculator!B49*12,-Calculator!$C$8,-Calculator!$C$5,Calculator!$C$12)</f>
        <v>1290534.5267482637</v>
      </c>
    </row>
    <row r="33" spans="2:3" x14ac:dyDescent="0.2">
      <c r="B33" s="12">
        <v>31</v>
      </c>
      <c r="C33" s="11">
        <f>FV(Calculator!$C$9,Calculator!B50*12,-Calculator!$C$8,-Calculator!$C$5,Calculator!$C$12)</f>
        <v>1458274.209109619</v>
      </c>
    </row>
    <row r="34" spans="2:3" x14ac:dyDescent="0.2">
      <c r="B34" s="12">
        <v>32</v>
      </c>
      <c r="C34" s="11">
        <f>FV(Calculator!$C$9,Calculator!B51*12,-Calculator!$C$8,-Calculator!$C$5,Calculator!$C$12)</f>
        <v>1647287.4817407799</v>
      </c>
    </row>
    <row r="35" spans="2:3" x14ac:dyDescent="0.2">
      <c r="B35" s="12">
        <v>33</v>
      </c>
      <c r="C35" s="11">
        <f>FV(Calculator!$C$9,Calculator!B52*12,-Calculator!$C$8,-Calculator!$C$5,Calculator!$C$12)</f>
        <v>1860272.3683687306</v>
      </c>
    </row>
    <row r="36" spans="2:3" x14ac:dyDescent="0.2">
      <c r="B36" s="12">
        <v>34</v>
      </c>
      <c r="C36" s="11">
        <f>FV(Calculator!$C$9,Calculator!B53*12,-Calculator!$C$8,-Calculator!$C$5,Calculator!$C$12)</f>
        <v>2100269.0696609248</v>
      </c>
    </row>
    <row r="37" spans="2:3" x14ac:dyDescent="0.2">
      <c r="B37" s="12">
        <v>35</v>
      </c>
      <c r="C37" s="11">
        <f>FV(Calculator!$C$9,Calculator!B54*12,-Calculator!$C$8,-Calculator!$C$5,Calculator!$C$12)</f>
        <v>2370703.3598260749</v>
      </c>
    </row>
    <row r="38" spans="2:3" x14ac:dyDescent="0.2">
      <c r="B38" s="12">
        <v>36</v>
      </c>
      <c r="C38" s="11">
        <f>FV(Calculator!$C$9,Calculator!B55*12,-Calculator!$C$8,-Calculator!$C$5,Calculator!$C$12)</f>
        <v>2675435.4869901384</v>
      </c>
    </row>
    <row r="39" spans="2:3" x14ac:dyDescent="0.2">
      <c r="B39" s="12">
        <v>37</v>
      </c>
      <c r="C39" s="11">
        <f>FV(Calculator!$C$9,Calculator!B56*12,-Calculator!$C$8,-Calculator!$C$5,Calculator!$C$12)</f>
        <v>3018815.2753639631</v>
      </c>
    </row>
    <row r="40" spans="2:3" x14ac:dyDescent="0.2">
      <c r="B40" s="12">
        <v>38</v>
      </c>
      <c r="C40" s="11">
        <f>FV(Calculator!$C$9,Calculator!B57*12,-Calculator!$C$8,-Calculator!$C$5,Calculator!$C$12)</f>
        <v>3405744.2157450086</v>
      </c>
    </row>
    <row r="41" spans="2:3" x14ac:dyDescent="0.2">
      <c r="B41" s="12">
        <v>39</v>
      </c>
      <c r="C41" s="11">
        <f>FV(Calculator!$C$9,Calculator!B58*12,-Calculator!$C$8,-Calculator!$C$5,Calculator!$C$12)</f>
        <v>3841745.4306488102</v>
      </c>
    </row>
    <row r="42" spans="2:3" x14ac:dyDescent="0.2">
      <c r="B42" s="12">
        <v>40</v>
      </c>
      <c r="C42" s="11">
        <f>FV(Calculator!$C$9,Calculator!B59*12,-Calculator!$C$8,-Calculator!$C$5,Calculator!$C$12)</f>
        <v>4333042.5127703622</v>
      </c>
    </row>
    <row r="43" spans="2:3" x14ac:dyDescent="0.2">
      <c r="B43" s="12">
        <v>41</v>
      </c>
      <c r="C43" s="11">
        <f>FV(Calculator!$C$9,Calculator!B60*12,-Calculator!$C$8,-Calculator!$C$5,Calculator!$C$12)</f>
        <v>4886648.3621357279</v>
      </c>
    </row>
    <row r="44" spans="2:3" x14ac:dyDescent="0.2">
      <c r="B44" s="12">
        <v>42</v>
      </c>
      <c r="C44" s="11">
        <f>FV(Calculator!$C$9,Calculator!B61*12,-Calculator!$C$8,-Calculator!$C$5,Calculator!$C$12)</f>
        <v>5510465.2900280934</v>
      </c>
    </row>
    <row r="45" spans="2:3" x14ac:dyDescent="0.2">
      <c r="B45" s="12">
        <v>43</v>
      </c>
      <c r="C45" s="11">
        <f>FV(Calculator!$C$9,Calculator!B62*12,-Calculator!$C$8,-Calculator!$C$5,Calculator!$C$12)</f>
        <v>6213397.8185972394</v>
      </c>
    </row>
    <row r="46" spans="2:3" x14ac:dyDescent="0.2">
      <c r="B46" s="12">
        <v>44</v>
      </c>
      <c r="C46" s="11">
        <f>FV(Calculator!$C$9,Calculator!B63*12,-Calculator!$C$8,-Calculator!$C$5,Calculator!$C$12)</f>
        <v>7005479.7862829091</v>
      </c>
    </row>
    <row r="47" spans="2:3" x14ac:dyDescent="0.2">
      <c r="B47" s="12">
        <v>45</v>
      </c>
      <c r="C47" s="11">
        <f>FV(Calculator!$C$9,Calculator!B64*12,-Calculator!$C$8,-Calculator!$C$5,Calculator!$C$12)</f>
        <v>7898017.5733873043</v>
      </c>
    </row>
    <row r="48" spans="2:3" x14ac:dyDescent="0.2">
      <c r="B48" s="12">
        <v>46</v>
      </c>
      <c r="C48" s="11">
        <f>FV(Calculator!$C$9,Calculator!B65*12,-Calculator!$C$8,-Calculator!$C$5,Calculator!$C$12)</f>
        <v>8903751.4922351371</v>
      </c>
    </row>
    <row r="49" spans="2:3" x14ac:dyDescent="0.2">
      <c r="B49" s="12">
        <v>47</v>
      </c>
      <c r="C49" s="11">
        <f>FV(Calculator!$C$9,Calculator!B66*12,-Calculator!$C$8,-Calculator!$C$5,Calculator!$C$12)</f>
        <v>10037037.645645587</v>
      </c>
    </row>
    <row r="50" spans="2:3" x14ac:dyDescent="0.2">
      <c r="B50" s="12">
        <v>48</v>
      </c>
      <c r="C50" s="11">
        <f>FV(Calculator!$C$9,Calculator!B67*12,-Calculator!$C$8,-Calculator!$C$5,Calculator!$C$12)</f>
        <v>11314052.849610467</v>
      </c>
    </row>
    <row r="51" spans="2:3" x14ac:dyDescent="0.2">
      <c r="B51" s="12">
        <v>49</v>
      </c>
      <c r="C51" s="11">
        <f>FV(Calculator!$C$9,Calculator!B68*12,-Calculator!$C$8,-Calculator!$C$5,Calculator!$C$12)</f>
        <v>12753025.545297166</v>
      </c>
    </row>
    <row r="52" spans="2:3" x14ac:dyDescent="0.2">
      <c r="B52" s="12">
        <v>50</v>
      </c>
      <c r="C52" s="11">
        <f>FV(Calculator!$C$9,Calculator!B69*12,-Calculator!$C$8,-Calculator!$C$5,Calculator!$C$12)</f>
        <v>14374495.996473426</v>
      </c>
    </row>
    <row r="53" spans="2:3" x14ac:dyDescent="0.2">
      <c r="B53" s="12">
        <v>51</v>
      </c>
      <c r="C53" s="11">
        <f>FV(Calculator!$C$9,Calculator!B70*12,-Calculator!$C$8,-Calculator!$C$5,Calculator!$C$12)</f>
        <v>16201609.486478204</v>
      </c>
    </row>
    <row r="54" spans="2:3" x14ac:dyDescent="0.2">
      <c r="B54" s="12">
        <v>52</v>
      </c>
      <c r="C54" s="11">
        <f>FV(Calculator!$C$9,Calculator!B71*12,-Calculator!$C$8,-Calculator!$C$5,Calculator!$C$12)</f>
        <v>18260446.699907374</v>
      </c>
    </row>
    <row r="55" spans="2:3" x14ac:dyDescent="0.2">
      <c r="B55" s="12">
        <v>53</v>
      </c>
      <c r="C55" s="11">
        <f>FV(Calculator!$C$9,Calculator!B72*12,-Calculator!$C$8,-Calculator!$C$5,Calculator!$C$12)</f>
        <v>20580396.004966512</v>
      </c>
    </row>
    <row r="56" spans="2:3" x14ac:dyDescent="0.2">
      <c r="B56" s="12">
        <v>54</v>
      </c>
      <c r="C56" s="11">
        <f>FV(Calculator!$C$9,Calculator!B73*12,-Calculator!$C$8,-Calculator!$C$5,Calculator!$C$12)</f>
        <v>23194572.950544421</v>
      </c>
    </row>
    <row r="57" spans="2:3" x14ac:dyDescent="0.2">
      <c r="B57" s="12">
        <v>55</v>
      </c>
      <c r="C57" s="11">
        <f>FV(Calculator!$C$9,Calculator!B74*12,-Calculator!$C$8,-Calculator!$C$5,Calculator!$C$12)</f>
        <v>26140292.966015551</v>
      </c>
    </row>
    <row r="58" spans="2:3" x14ac:dyDescent="0.2">
      <c r="B58" s="12">
        <v>56</v>
      </c>
      <c r="C58" s="11">
        <f>FV(Calculator!$C$9,Calculator!B75*12,-Calculator!$C$8,-Calculator!$C$5,Calculator!$C$12)</f>
        <v>29459604.011209156</v>
      </c>
    </row>
    <row r="59" spans="2:3" x14ac:dyDescent="0.2">
      <c r="B59" s="12">
        <v>57</v>
      </c>
      <c r="C59" s="11">
        <f>FV(Calculator!$C$9,Calculator!B76*12,-Calculator!$C$8,-Calculator!$C$5,Calculator!$C$12)</f>
        <v>33199886.779726818</v>
      </c>
    </row>
    <row r="60" spans="2:3" x14ac:dyDescent="0.2">
      <c r="B60" s="12">
        <v>58</v>
      </c>
      <c r="C60" s="11">
        <f>FV(Calculator!$C$9,Calculator!B77*12,-Calculator!$C$8,-Calculator!$C$5,Calculator!$C$12)</f>
        <v>37414531.023063816</v>
      </c>
    </row>
    <row r="61" spans="2:3" x14ac:dyDescent="0.2">
      <c r="B61" s="12">
        <v>59</v>
      </c>
      <c r="C61" s="11">
        <f>FV(Calculator!$C$9,Calculator!B78*12,-Calculator!$C$8,-Calculator!$C$5,Calculator!$C$12)</f>
        <v>42163697.649557561</v>
      </c>
    </row>
    <row r="62" spans="2:3" x14ac:dyDescent="0.2">
      <c r="B62" s="12">
        <v>60</v>
      </c>
      <c r="C62" s="11">
        <f>FV(Calculator!$C$9,Calculator!B79*12,-Calculator!$C$8,-Calculator!$C$5,Calculator!$C$12)</f>
        <v>47515177.476558127</v>
      </c>
    </row>
  </sheetData>
  <autoFilter ref="B1:C37" xr:uid="{5616755B-1B38-6F45-817C-9D6607A4FB83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Sheet1</vt:lpstr>
      <vt:lpstr>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Simas Baranauskas</dc:creator>
  <cp:lastModifiedBy>Simas Baranauskas</cp:lastModifiedBy>
  <dcterms:created xsi:type="dcterms:W3CDTF">2022-07-26T10:35:25Z</dcterms:created>
  <dcterms:modified xsi:type="dcterms:W3CDTF">2022-08-01T07:17:13Z</dcterms:modified>
</cp:coreProperties>
</file>